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agioneria\_Roberta\Diritto annuale\"/>
    </mc:Choice>
  </mc:AlternateContent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<sst xmlns="http://schemas.openxmlformats.org/spreadsheetml/2006/main" count="340" uniqueCount="182">
  <si>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</si>
  <si>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</si>
  <si>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</si>
  <si>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</si>
  <si>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</si>
  <si>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</si>
  <si>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</si>
  <si>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</si>
  <si>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</si>
  <si>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</si>
  <si>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</si>
  <si>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</si>
  <si>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</si>
  <si>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</si>
  <si>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</si>
  <si>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</si>
  <si>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</si>
  <si>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</si>
  <si>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</si>
  <si>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</si>
  <si>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</si>
  <si>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</si>
  <si>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</si>
  <si>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</si>
  <si>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</si>
  <si>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</si>
  <si>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</si>
  <si>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</si>
  <si>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</si>
  <si>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</si>
  <si>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</si>
  <si>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</si>
  <si>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</si>
  <si>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</si>
  <si>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</si>
  <si>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</si>
  <si>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</si>
  <si>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</si>
  <si>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</si>
  <si>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</si>
  <si>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</si>
  <si>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</si>
  <si>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</si>
  <si>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</si>
  <si>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</si>
  <si>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</si>
  <si>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</si>
  <si>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</si>
  <si>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</si>
  <si>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</si>
  <si>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</si>
  <si>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</si>
  <si>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</si>
  <si>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</si>
  <si>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</si>
  <si>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</si>
  <si>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</si>
  <si>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</si>
  <si>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</si>
  <si>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</si>
  <si>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</si>
  <si>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</si>
  <si>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</si>
  <si>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</si>
  <si>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</si>
  <si>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</si>
  <si>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</si>
  <si>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</si>
  <si>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</si>
  <si>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</si>
  <si>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</si>
  <si>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</si>
  <si>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</si>
  <si>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</si>
  <si>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</si>
  <si>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</si>
  <si>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</si>
  <si>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</si>
  <si>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</si>
  <si>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</si>
  <si>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</si>
  <si>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</si>
  <si>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</si>
  <si>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</si>
  <si>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</si>
  <si>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</si>
  <si>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</si>
  <si>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</si>
  <si>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</si>
  <si>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</si>
  <si>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</si>
  <si>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</si>
  <si>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</si>
  <si>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</si>
  <si>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</si>
  <si>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</si>
  <si>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</si>
  <si>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</si>
  <si>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</si>
  <si>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</si>
  <si>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</si>
  <si>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</si>
  <si>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</si>
  <si>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</si>
  <si>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</si>
  <si>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</si>
  <si>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</si>
  <si>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</si>
  <si>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</si>
  <si>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</si>
  <si>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</si>
  <si>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</si>
  <si>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</si>
  <si>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</si>
  <si>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</si>
  <si>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</si>
  <si>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</si>
  <si>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</si>
  <si>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</si>
  <si>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</si>
  <si>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</si>
  <si>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</si>
  <si>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</si>
  <si>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</si>
  <si>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</si>
  <si>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</si>
  <si>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</si>
  <si>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</si>
  <si>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</si>
  <si>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</si>
  <si>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</si>
  <si>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</si>
  <si>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</si>
  <si>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</si>
  <si>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</si>
  <si>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</si>
  <si>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</si>
  <si>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</si>
  <si>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</si>
  <si>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</si>
  <si>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</si>
  <si>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</si>
  <si>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</si>
  <si>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</si>
  <si>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</si>
  <si>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</si>
  <si>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</si>
  <si>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</si>
  <si>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</si>
  <si>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</si>
  <si>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</si>
  <si>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</si>
  <si>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</si>
  <si>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</si>
  <si>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</si>
  <si>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</si>
  <si>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</si>
  <si>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</si>
  <si>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</si>
  <si>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</si>
  <si>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</si>
  <si>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</si>
  <si>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</si>
  <si>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</si>
  <si>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</si>
  <si>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</si>
  <si>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</si>
  <si>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</si>
  <si>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</si>
  <si>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</si>
  <si>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</si>
  <si>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</si>
  <si>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Alfa</t>
  </si>
  <si>
    <t>Beta</t>
  </si>
  <si>
    <t>Elenco delle CCIAA che applicano la maggiorazione - aggiornato al 15/05/2023</t>
  </si>
  <si>
    <t>DIRITTO ANNUALE 2023 - AUSILIO al CALCOLO del DIRITTO DOVUTO</t>
  </si>
  <si>
    <t xml:space="preserve">Fatturato 2022 (Euro): </t>
  </si>
  <si>
    <t>Esempio B – Impresa con sede e N. unita' locali in provincia (già iscritte al 31.12.2022):</t>
  </si>
  <si>
    <t xml:space="preserve">Numero unità locali in provincia già iscritte al 31.12.2022: </t>
  </si>
  <si>
    <t>Esempio C – Importo per N. unita' locali fuori provincia (già iscritte al 31.12.2022): (*)</t>
  </si>
  <si>
    <t>Esempio B – Impresa con sede e N. unita' locali in provincia (già iscritte al 31.12.2022) - NON si applica per i soggetti REA:</t>
  </si>
  <si>
    <t>Esempio C – Importo per N. unita' locali fuori provincia (già iscritte al 31.12.2022)  - NON si applica per i soggetti REA: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</si>
</sst>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K10" sqref="K10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172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1</v>
      </c>
      <c r="H6" s="9" t="s">
        <v>146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2</v>
      </c>
      <c r="F48" s="44">
        <f t="shared" ref="F48:F60" si="2">IF(AND(C48&lt;&gt;"",E48&gt;0),IF($H$20*20%&gt;200,200,$H$20*20%),0)</f>
        <v>40</v>
      </c>
      <c r="G48" s="44">
        <f t="shared" ref="G48:G59" si="3">(F48*E48)</f>
        <v>80</v>
      </c>
      <c r="H48" s="44">
        <f>ROUND((G48*D48+G48),5)</f>
        <v>88</v>
      </c>
      <c r="I48" s="44">
        <f>H48-(H48*0.5)</f>
        <v>44</v>
      </c>
      <c r="J48" s="45">
        <f>ROUND(I48,2)</f>
        <v>44</v>
      </c>
      <c r="K48" s="46">
        <f t="shared" ref="K48:K60" si="4">ROUND(J48,0)</f>
        <v>44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175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173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134</v>
      </c>
    </row>
    <row r="7" spans="1:256" ht="18" customHeight="1">
      <c r="G7" s="6" t="s">
        <v>3</v>
      </c>
      <c r="H7" s="10">
        <f>IF(H6&lt;&gt;"",(VLOOKUP($H$6,Maggiorazioni!$D$5:$E$114,2,FALSE)),0)</f>
        <v>0.2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8.8000000000000007</v>
      </c>
      <c r="G23" s="26"/>
    </row>
    <row r="24" spans="1:14">
      <c r="A24" s="17"/>
      <c r="B24" s="26" t="s">
        <v>25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52.8</v>
      </c>
    </row>
    <row r="26" spans="1:14">
      <c r="B26" s="1" t="s">
        <v>34</v>
      </c>
      <c r="F26" s="31">
        <f>ROUND(F25,0)</f>
        <v>53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17.600000000000001</v>
      </c>
    </row>
    <row r="35" spans="1:10" ht="11.25" customHeight="1">
      <c r="B35" s="26" t="s">
        <v>31</v>
      </c>
      <c r="F35" s="23">
        <f>IF(H5&lt;&gt;H17,SUM(F32+F34),F34)</f>
        <v>61.6</v>
      </c>
    </row>
    <row r="36" spans="1:10">
      <c r="B36" s="26" t="s">
        <v>32</v>
      </c>
      <c r="F36" s="23">
        <f>F35*$H$7</f>
        <v>12.32</v>
      </c>
    </row>
    <row r="37" spans="1:10">
      <c r="A37" s="17"/>
      <c r="B37" s="26" t="s">
        <v>33</v>
      </c>
      <c r="F37" s="23">
        <f>ROUND(SUM(F35+F36),5)</f>
        <v>73.92</v>
      </c>
      <c r="G37" s="26"/>
    </row>
    <row r="38" spans="1:10">
      <c r="B38" s="1" t="s">
        <v>26</v>
      </c>
      <c r="F38" s="20">
        <f>ROUND(F37,2)</f>
        <v>73.92</v>
      </c>
    </row>
    <row r="39" spans="1:10">
      <c r="B39" s="1" t="s">
        <v>34</v>
      </c>
      <c r="F39" s="31">
        <f>ROUND(F38,0)</f>
        <v>74</v>
      </c>
      <c r="G39" s="32" t="s">
        <v>28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A2" sqref="A2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174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0.7</v>
      </c>
      <c r="C5" s="77"/>
      <c r="D5" s="75" t="s">
        <v>56</v>
      </c>
      <c r="E5" s="76">
        <v>0.7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</v>
      </c>
      <c r="C13" s="77"/>
      <c r="D13" s="75" t="s">
        <v>63</v>
      </c>
      <c r="E13" s="76">
        <v>0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</v>
      </c>
      <c r="C18" s="77"/>
      <c r="D18" s="75" t="s">
        <v>68</v>
      </c>
      <c r="E18" s="76">
        <v>0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0.7</v>
      </c>
      <c r="C27" s="77"/>
      <c r="D27" s="75" t="s">
        <v>77</v>
      </c>
      <c r="E27" s="76">
        <v>0.7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0.7</v>
      </c>
      <c r="C32" s="77"/>
      <c r="D32" s="75" t="s">
        <v>82</v>
      </c>
      <c r="E32" s="76">
        <v>0.7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0.7</v>
      </c>
      <c r="C34" s="77"/>
      <c r="D34" s="75" t="s">
        <v>84</v>
      </c>
      <c r="E34" s="76">
        <v>0.7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0.2</v>
      </c>
      <c r="C47" s="77"/>
      <c r="D47" s="75" t="s">
        <v>95</v>
      </c>
      <c r="E47" s="76">
        <v>0.2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0.7</v>
      </c>
      <c r="C56" s="77"/>
      <c r="D56" s="75" t="s">
        <v>106</v>
      </c>
      <c r="E56" s="76">
        <v>0.7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0.7</v>
      </c>
      <c r="C66" s="77"/>
      <c r="D66" s="75" t="s">
        <v>116</v>
      </c>
      <c r="E66" s="76">
        <v>0.7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0.7</v>
      </c>
      <c r="C83" s="77"/>
      <c r="D83" s="75" t="s">
        <v>132</v>
      </c>
      <c r="E83" s="76">
        <v>0.7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0.7</v>
      </c>
      <c r="C92" s="77"/>
      <c r="D92" s="75" t="s">
        <v>141</v>
      </c>
      <c r="E92" s="76">
        <v>0.7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0.7</v>
      </c>
      <c r="C99" s="77"/>
      <c r="D99" s="75" t="s">
        <v>148</v>
      </c>
      <c r="E99" s="76">
        <v>0.7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Campestrini Roberta</cp:lastModifiedBy>
  <cp:lastPrinted>2020-05-26T13:59:02Z</cp:lastPrinted>
  <dcterms:created xsi:type="dcterms:W3CDTF">2011-05-09T08:13:24Z</dcterms:created>
  <dcterms:modified xsi:type="dcterms:W3CDTF">2023-05-23T12:48:12Z</dcterms:modified>
</cp:coreProperties>
</file>